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览表 (2)" sheetId="1" r:id="rId1"/>
  </sheets>
  <externalReferences>
    <externalReference r:id="rId2"/>
  </externalReferences>
  <definedNames>
    <definedName name="_xlnm.Print_Area" localSheetId="0">'一览表 (2)'!$A$1:$R$14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<sst xmlns="http://schemas.openxmlformats.org/spreadsheetml/2006/main" count="36" uniqueCount="36">
  <si>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t>连江国有林场</t>
    </r>
    <r>
      <rPr>
        <sz val="18"/>
        <rFont val="Times New Roman"/>
        <family val="1"/>
        <charset val="0"/>
      </rPr>
      <t>2025</t>
    </r>
    <r>
      <rPr>
        <sz val="18"/>
        <rFont val="宋体"/>
        <charset val="134"/>
      </rPr>
      <t>年松林改造皆伐提升及桉树林改造项目作业一览表</t>
    </r>
  </si>
  <si>
    <t>单位：亩、m³、元</t>
  </si>
  <si>
    <t>序号</t>
  </si>
  <si>
    <t>基本情况</t>
  </si>
  <si>
    <t>采伐投资情况</t>
  </si>
  <si>
    <t>营林投资情况</t>
  </si>
  <si>
    <t>间接费用</t>
  </si>
  <si>
    <t>总计</t>
  </si>
  <si>
    <t>工区</t>
  </si>
  <si>
    <t>小班号</t>
  </si>
  <si>
    <t>小班面积</t>
  </si>
  <si>
    <t>采伐面积</t>
  </si>
  <si>
    <t>造林面积</t>
  </si>
  <si>
    <t>出材量</t>
  </si>
  <si>
    <t>采伐工资</t>
  </si>
  <si>
    <t>小计</t>
  </si>
  <si>
    <t>林地清理</t>
  </si>
  <si>
    <t>除害处理</t>
  </si>
  <si>
    <t>挖穴整地</t>
  </si>
  <si>
    <t>围栏</t>
  </si>
  <si>
    <t>施基肥</t>
  </si>
  <si>
    <t>造林</t>
  </si>
  <si>
    <t>苗木费</t>
  </si>
  <si>
    <t>税费、安全费等4%</t>
  </si>
  <si>
    <t>上社</t>
  </si>
  <si>
    <t>05307010</t>
  </si>
  <si>
    <t>05307030</t>
  </si>
  <si>
    <t>05307050</t>
  </si>
  <si>
    <t>05307080</t>
  </si>
  <si>
    <t>贵安</t>
  </si>
  <si>
    <t>05502040</t>
  </si>
  <si>
    <t>企仑</t>
  </si>
  <si>
    <t>00308050</t>
  </si>
  <si>
    <t>薪碳材</t>
  </si>
  <si>
    <t>合计</t>
  </si>
  <si>
    <t>备注：税费安全费4%=税费1%+安全管理费、不可预见费3%；上社、贵安堆场在山岗堆场，企仑堆场设置在企仑堆场；苗木质量：木荷为一年生容器苗，地径≥0.4，苗高≥30cm；杉木为一年生轻基质容器苗，地径≥0.3，苗高≥35cm；00308050小班其他阔叶树选择：油杉、樟树、闽南、枫香、米楮、红椎、山杜英、香椿、火力楠等苗木，造林苗木应符合良种壮苗造林要求及《DB35/T 127-2019 主要造林树种苗木质量》，基肥每穴施肥0.5kg，围栏长度共计2.5km。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</si>
</sst>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"/>
    <numFmt numFmtId="179" formatCode="0_ "/>
    <numFmt numFmtId="180" formatCode="0.00_);[Red]\(0.00\)"/>
  </numFmts>
  <fonts count="27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0"/>
      <name val="Arial"/>
      <family val="2"/>
      <charset val="0"/>
    </font>
    <font>
      <sz val="12"/>
      <name val="Times New Roman"/>
      <family val="1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255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9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 wrapText="1"/>
    </xf>
    <xf numFmtId="177" fontId="0" fillId="0" borderId="0" xfId="0" applyNumberFormat="1" applyFont="1"/>
    <xf numFmtId="179" fontId="0" fillId="0" borderId="0" xfId="0" applyNumberFormat="1" applyFont="1"/>
    <xf numFmtId="179" fontId="0" fillId="0" borderId="0" xfId="0" applyNumberFormat="1"/>
    <xf numFmtId="0" fontId="3" fillId="0" borderId="4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307;&#26631;&#21450;&#21512;&#21516;\2025&#24180;&#26494;&#26519;&#25913;&#36896;&#25552;&#21319;&#39033;&#30446;&#26519;&#26408;&#37319;&#20240;&#19982;&#26356;&#26032;&#36896;&#26519;&#20316;&#19994;&#19968;&#35272;(9.18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XHDQW"/>
      <sheetName val="一览表"/>
      <sheetName val="采伐"/>
      <sheetName val="林地准备"/>
      <sheetName val="造林"/>
      <sheetName val="Sheet1"/>
      <sheetName val="FRAKRKKE"/>
    </sheetNames>
    <sheetDataSet>
      <sheetData sheetId="0"/>
      <sheetData sheetId="1"/>
      <sheetData sheetId="2">
        <row r="7">
          <cell r="AC7">
            <v>87890</v>
          </cell>
        </row>
        <row r="8">
          <cell r="AC8">
            <v>153765</v>
          </cell>
        </row>
        <row r="9">
          <cell r="AC9">
            <v>8262</v>
          </cell>
        </row>
        <row r="10">
          <cell r="AC10">
            <v>39831</v>
          </cell>
        </row>
        <row r="11">
          <cell r="AC11">
            <v>114801</v>
          </cell>
        </row>
        <row r="12">
          <cell r="AC12">
            <v>53754</v>
          </cell>
        </row>
        <row r="13">
          <cell r="AC13">
            <v>28305</v>
          </cell>
        </row>
      </sheetData>
      <sheetData sheetId="3">
        <row r="7">
          <cell r="N7">
            <v>12223</v>
          </cell>
        </row>
        <row r="7">
          <cell r="R7">
            <v>4029</v>
          </cell>
        </row>
        <row r="7">
          <cell r="V7">
            <v>510</v>
          </cell>
        </row>
        <row r="7">
          <cell r="Z7">
            <v>16813</v>
          </cell>
        </row>
        <row r="7">
          <cell r="AJ7">
            <v>2800</v>
          </cell>
        </row>
        <row r="8">
          <cell r="N8">
            <v>18258</v>
          </cell>
        </row>
        <row r="8">
          <cell r="R8">
            <v>6018</v>
          </cell>
        </row>
        <row r="8">
          <cell r="V8">
            <v>1785</v>
          </cell>
        </row>
        <row r="8">
          <cell r="Z8">
            <v>25126</v>
          </cell>
        </row>
        <row r="8">
          <cell r="AJ8">
            <v>9800</v>
          </cell>
        </row>
        <row r="9">
          <cell r="N9">
            <v>1088</v>
          </cell>
        </row>
        <row r="9">
          <cell r="R9">
            <v>357</v>
          </cell>
        </row>
        <row r="9">
          <cell r="V9">
            <v>255</v>
          </cell>
        </row>
        <row r="9">
          <cell r="Z9">
            <v>1496</v>
          </cell>
        </row>
        <row r="9">
          <cell r="AJ9">
            <v>1400</v>
          </cell>
        </row>
        <row r="10">
          <cell r="N10">
            <v>6970</v>
          </cell>
        </row>
        <row r="10">
          <cell r="R10">
            <v>2295</v>
          </cell>
        </row>
        <row r="10">
          <cell r="V10">
            <v>510</v>
          </cell>
        </row>
        <row r="10">
          <cell r="Z10">
            <v>9588</v>
          </cell>
        </row>
        <row r="10">
          <cell r="AJ10">
            <v>2800</v>
          </cell>
        </row>
        <row r="11">
          <cell r="N11">
            <v>18564</v>
          </cell>
        </row>
        <row r="11">
          <cell r="R11">
            <v>6256</v>
          </cell>
        </row>
        <row r="11">
          <cell r="V11">
            <v>765</v>
          </cell>
        </row>
        <row r="11">
          <cell r="Z11">
            <v>26826</v>
          </cell>
        </row>
        <row r="11">
          <cell r="AJ11">
            <v>4200</v>
          </cell>
        </row>
        <row r="12">
          <cell r="N12">
            <v>12376</v>
          </cell>
        </row>
        <row r="12">
          <cell r="R12">
            <v>4760</v>
          </cell>
        </row>
        <row r="12">
          <cell r="V12">
            <v>2550</v>
          </cell>
        </row>
        <row r="12">
          <cell r="Z12">
            <v>17884</v>
          </cell>
        </row>
        <row r="12">
          <cell r="AE12">
            <v>5967</v>
          </cell>
        </row>
        <row r="12">
          <cell r="AI12">
            <v>5845</v>
          </cell>
          <cell r="AJ12">
            <v>14000</v>
          </cell>
        </row>
      </sheetData>
      <sheetData sheetId="4">
        <row r="6">
          <cell r="T6">
            <v>7395</v>
          </cell>
          <cell r="U6">
            <v>13853</v>
          </cell>
        </row>
        <row r="7">
          <cell r="T7">
            <v>11050</v>
          </cell>
          <cell r="U7">
            <v>20691</v>
          </cell>
        </row>
        <row r="8">
          <cell r="T8">
            <v>663</v>
          </cell>
          <cell r="U8">
            <v>1227</v>
          </cell>
        </row>
        <row r="9">
          <cell r="T9">
            <v>4216</v>
          </cell>
          <cell r="U9">
            <v>7891</v>
          </cell>
        </row>
        <row r="10">
          <cell r="T10">
            <v>9843</v>
          </cell>
          <cell r="U10">
            <v>18412</v>
          </cell>
        </row>
        <row r="11">
          <cell r="T11">
            <v>6562</v>
          </cell>
          <cell r="U11">
            <v>15958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tabSelected="1" zoomScaleSheetLayoutView="60" workbookViewId="0">
      <selection activeCell="T4" sqref="T4"/>
    </sheetView>
  </sheetViews>
  <sheetFormatPr defaultColWidth="9" defaultRowHeight="14.25"/>
  <cols>
    <col min="1" max="1" width="3.75" customWidth="1"/>
    <col min="2" max="2" width="4.75" customWidth="1"/>
    <col min="3" max="3" width="8.75" customWidth="1"/>
    <col min="4" max="4" width="7.25" customWidth="1"/>
    <col min="5" max="6" width="6.375" customWidth="1"/>
    <col min="7" max="7" width="8.25" customWidth="1"/>
    <col min="8" max="8" width="10.625" customWidth="1"/>
    <col min="9" max="9" width="10.25" customWidth="1"/>
    <col min="10" max="10" width="10.125" customWidth="1"/>
    <col min="11" max="11" width="10.25" customWidth="1"/>
    <col min="12" max="13" width="10.125" customWidth="1"/>
    <col min="14" max="14" width="9.75" customWidth="1"/>
    <col min="15" max="15" width="9.125" customWidth="1"/>
    <col min="16" max="16" width="9.75" customWidth="1"/>
    <col min="17" max="17" width="12.125" customWidth="1"/>
    <col min="18" max="18" width="11.5" customWidth="1"/>
    <col min="20" max="20" width="14.125" customWidth="1"/>
    <col min="21" max="21" width="12.625"/>
  </cols>
  <sheetData>
    <row r="1" ht="39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1" customHeight="1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5"/>
      <c r="M2" s="25"/>
      <c r="N2" s="25"/>
      <c r="O2" s="25" t="s">
        <v>1</v>
      </c>
      <c r="P2" s="25"/>
      <c r="Q2" s="2"/>
      <c r="R2" s="2"/>
    </row>
    <row r="3" s="1" customFormat="1" ht="30" customHeight="1" spans="1:18">
      <c r="A3" s="3" t="s">
        <v>2</v>
      </c>
      <c r="B3" s="4" t="s">
        <v>3</v>
      </c>
      <c r="C3" s="5"/>
      <c r="D3" s="5"/>
      <c r="E3" s="5"/>
      <c r="F3" s="5"/>
      <c r="G3" s="6" t="s">
        <v>4</v>
      </c>
      <c r="H3" s="6"/>
      <c r="I3" s="5" t="s">
        <v>5</v>
      </c>
      <c r="J3" s="5"/>
      <c r="K3" s="5"/>
      <c r="L3" s="5"/>
      <c r="M3" s="5"/>
      <c r="N3" s="5"/>
      <c r="O3" s="5"/>
      <c r="P3" s="5"/>
      <c r="Q3" s="28" t="s">
        <v>6</v>
      </c>
      <c r="R3" s="29" t="s">
        <v>7</v>
      </c>
    </row>
    <row r="4" s="1" customFormat="1" ht="37.5" spans="1:18">
      <c r="A4" s="7"/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21</v>
      </c>
      <c r="P4" s="8" t="s">
        <v>22</v>
      </c>
      <c r="Q4" s="30" t="s">
        <v>23</v>
      </c>
      <c r="R4" s="31"/>
    </row>
    <row r="5" s="1" customFormat="1" ht="42" customHeight="1" spans="1:21">
      <c r="A5" s="9">
        <v>1</v>
      </c>
      <c r="B5" s="10" t="s">
        <v>24</v>
      </c>
      <c r="C5" s="36" t="s">
        <v>25</v>
      </c>
      <c r="D5" s="12">
        <v>79.46</v>
      </c>
      <c r="E5" s="12">
        <v>79</v>
      </c>
      <c r="F5" s="12">
        <v>79</v>
      </c>
      <c r="G5" s="13">
        <v>388.3</v>
      </c>
      <c r="H5" s="14">
        <f>[1]采伐!AC7</f>
        <v>87890</v>
      </c>
      <c r="I5" s="14">
        <f>J5+L5+O5+K5+M5+P5</f>
        <v>57623</v>
      </c>
      <c r="J5" s="14">
        <f>[1]林地准备!N7</f>
        <v>12223</v>
      </c>
      <c r="K5" s="14">
        <f>[1]林地准备!R7</f>
        <v>4029</v>
      </c>
      <c r="L5" s="14">
        <f>[1]林地准备!Z7</f>
        <v>16813</v>
      </c>
      <c r="M5" s="14">
        <f>[1]林地准备!V7+[1]林地准备!AJ7</f>
        <v>3310</v>
      </c>
      <c r="N5" s="23">
        <v>0</v>
      </c>
      <c r="O5" s="14">
        <f>[1]造林!T6</f>
        <v>7395</v>
      </c>
      <c r="P5" s="14">
        <f>[1]造林!U6</f>
        <v>13853</v>
      </c>
      <c r="Q5" s="14">
        <f>ROUND((I5+H5)*0.04,0)</f>
        <v>5821</v>
      </c>
      <c r="R5" s="32">
        <f>Q5+I5+H5</f>
        <v>151334</v>
      </c>
      <c r="T5" s="33"/>
      <c r="U5" s="34"/>
    </row>
    <row r="6" s="1" customFormat="1" ht="42" customHeight="1" spans="1:22">
      <c r="A6" s="9">
        <v>2</v>
      </c>
      <c r="B6" s="10"/>
      <c r="C6" s="36" t="s">
        <v>26</v>
      </c>
      <c r="D6" s="12">
        <v>125.09</v>
      </c>
      <c r="E6" s="12">
        <v>118</v>
      </c>
      <c r="F6" s="12">
        <v>118</v>
      </c>
      <c r="G6" s="13">
        <v>685.8</v>
      </c>
      <c r="H6" s="14">
        <f>[1]采伐!AC8</f>
        <v>153765</v>
      </c>
      <c r="I6" s="14">
        <f>J6+L6+O6+K6+M6+P6</f>
        <v>92728</v>
      </c>
      <c r="J6" s="14">
        <f>[1]林地准备!N8</f>
        <v>18258</v>
      </c>
      <c r="K6" s="14">
        <f>[1]林地准备!R8</f>
        <v>6018</v>
      </c>
      <c r="L6" s="14">
        <f>[1]林地准备!Z8</f>
        <v>25126</v>
      </c>
      <c r="M6" s="14">
        <f>[1]林地准备!V8+[1]林地准备!AJ8</f>
        <v>11585</v>
      </c>
      <c r="N6" s="23">
        <v>0</v>
      </c>
      <c r="O6" s="14">
        <f>[1]造林!T7</f>
        <v>11050</v>
      </c>
      <c r="P6" s="14">
        <f>[1]造林!U7</f>
        <v>20691</v>
      </c>
      <c r="Q6" s="14">
        <f>ROUND((I6+H6)*0.04,0)</f>
        <v>9860</v>
      </c>
      <c r="R6" s="32">
        <f>Q6+I6+H6</f>
        <v>256353</v>
      </c>
      <c r="T6" s="33"/>
      <c r="U6" s="34"/>
      <c r="V6" s="34"/>
    </row>
    <row r="7" ht="42" customHeight="1" spans="1:21">
      <c r="A7" s="9">
        <v>3</v>
      </c>
      <c r="B7" s="10"/>
      <c r="C7" s="36" t="s">
        <v>27</v>
      </c>
      <c r="D7" s="12">
        <v>7.25</v>
      </c>
      <c r="E7" s="12">
        <v>7</v>
      </c>
      <c r="F7" s="12">
        <v>7</v>
      </c>
      <c r="G7" s="13">
        <v>36.6</v>
      </c>
      <c r="H7" s="14">
        <f>[1]采伐!AC9</f>
        <v>8262</v>
      </c>
      <c r="I7" s="14">
        <f>J7+L7+O7+K7+M7+P7</f>
        <v>6486</v>
      </c>
      <c r="J7" s="14">
        <f>[1]林地准备!N9</f>
        <v>1088</v>
      </c>
      <c r="K7" s="14">
        <f>[1]林地准备!R9</f>
        <v>357</v>
      </c>
      <c r="L7" s="14">
        <f>[1]林地准备!Z9</f>
        <v>1496</v>
      </c>
      <c r="M7" s="14">
        <f>[1]林地准备!V9+[1]林地准备!AJ9</f>
        <v>1655</v>
      </c>
      <c r="N7" s="23">
        <v>0</v>
      </c>
      <c r="O7" s="14">
        <f>[1]造林!T8</f>
        <v>663</v>
      </c>
      <c r="P7" s="14">
        <f>[1]造林!U8</f>
        <v>1227</v>
      </c>
      <c r="Q7" s="14">
        <f>ROUND((I7+H7)*0.04,0)</f>
        <v>590</v>
      </c>
      <c r="R7" s="32">
        <f>Q7+I7+H7</f>
        <v>15338</v>
      </c>
      <c r="T7" s="33"/>
      <c r="U7" s="34"/>
    </row>
    <row r="8" ht="42" customHeight="1" spans="1:21">
      <c r="A8" s="9">
        <v>4</v>
      </c>
      <c r="B8" s="10"/>
      <c r="C8" s="10" t="s">
        <v>28</v>
      </c>
      <c r="D8" s="12">
        <v>45.59</v>
      </c>
      <c r="E8" s="12"/>
      <c r="F8" s="12">
        <v>45</v>
      </c>
      <c r="G8" s="13">
        <v>182.1</v>
      </c>
      <c r="H8" s="14">
        <f>[1]采伐!AC10</f>
        <v>39831</v>
      </c>
      <c r="I8" s="14">
        <f>J8+L8+O8+K8+M8+P8</f>
        <v>34270</v>
      </c>
      <c r="J8" s="14">
        <f>[1]林地准备!N10</f>
        <v>6970</v>
      </c>
      <c r="K8" s="14">
        <f>[1]林地准备!R10</f>
        <v>2295</v>
      </c>
      <c r="L8" s="14">
        <f>[1]林地准备!Z10</f>
        <v>9588</v>
      </c>
      <c r="M8" s="14">
        <f>[1]林地准备!V10+[1]林地准备!AJ10</f>
        <v>3310</v>
      </c>
      <c r="N8" s="23">
        <v>0</v>
      </c>
      <c r="O8" s="14">
        <f>[1]造林!T9</f>
        <v>4216</v>
      </c>
      <c r="P8" s="14">
        <f>[1]造林!U9</f>
        <v>7891</v>
      </c>
      <c r="Q8" s="14">
        <f>ROUND((I8+H8)*0.04,0)</f>
        <v>2964</v>
      </c>
      <c r="R8" s="32">
        <f>Q8+I8+H8</f>
        <v>77065</v>
      </c>
      <c r="T8" s="33"/>
      <c r="U8" s="34"/>
    </row>
    <row r="9" ht="42" customHeight="1" spans="1:21">
      <c r="A9" s="9">
        <v>5</v>
      </c>
      <c r="B9" s="10" t="s">
        <v>29</v>
      </c>
      <c r="C9" s="10" t="s">
        <v>30</v>
      </c>
      <c r="D9" s="12">
        <v>168.45</v>
      </c>
      <c r="E9" s="12">
        <v>167</v>
      </c>
      <c r="F9" s="12">
        <v>105</v>
      </c>
      <c r="G9" s="13">
        <v>529</v>
      </c>
      <c r="H9" s="14">
        <f>[1]采伐!AC11</f>
        <v>114801</v>
      </c>
      <c r="I9" s="14">
        <f>J9+L9+O9+K9+M9+P9</f>
        <v>84866</v>
      </c>
      <c r="J9" s="14">
        <f>[1]林地准备!N11</f>
        <v>18564</v>
      </c>
      <c r="K9" s="14">
        <f>[1]林地准备!R11</f>
        <v>6256</v>
      </c>
      <c r="L9" s="14">
        <f>[1]林地准备!Z11</f>
        <v>26826</v>
      </c>
      <c r="M9" s="14">
        <f>[1]林地准备!V11+[1]林地准备!AJ11</f>
        <v>4965</v>
      </c>
      <c r="N9" s="23">
        <v>0</v>
      </c>
      <c r="O9" s="14">
        <f>[1]造林!T10</f>
        <v>9843</v>
      </c>
      <c r="P9" s="14">
        <f>[1]造林!U10</f>
        <v>18412</v>
      </c>
      <c r="Q9" s="14">
        <f>ROUND((I9+H9)*0.04,0)</f>
        <v>7987</v>
      </c>
      <c r="R9" s="32">
        <f>Q9+I9+H9</f>
        <v>207654</v>
      </c>
      <c r="T9" s="33"/>
      <c r="U9" s="34"/>
    </row>
    <row r="10" ht="42" customHeight="1" spans="1:21">
      <c r="A10" s="9">
        <v>6</v>
      </c>
      <c r="B10" s="10" t="s">
        <v>31</v>
      </c>
      <c r="C10" s="10" t="s">
        <v>32</v>
      </c>
      <c r="D10" s="12">
        <v>109.59</v>
      </c>
      <c r="E10" s="12">
        <v>105</v>
      </c>
      <c r="F10" s="12">
        <v>70</v>
      </c>
      <c r="G10" s="13">
        <v>279.4</v>
      </c>
      <c r="H10" s="14">
        <f>[1]采伐!AC12</f>
        <v>53754</v>
      </c>
      <c r="I10" s="14">
        <f>J10+L10+O10+K10+M10+P10+N10</f>
        <v>85902</v>
      </c>
      <c r="J10" s="14">
        <f>[1]林地准备!N12</f>
        <v>12376</v>
      </c>
      <c r="K10" s="14">
        <f>[1]林地准备!R12</f>
        <v>4760</v>
      </c>
      <c r="L10" s="14">
        <f>[1]林地准备!Z12</f>
        <v>17884</v>
      </c>
      <c r="M10" s="14">
        <f>[1]林地准备!V12+[1]林地准备!AJ12</f>
        <v>16550</v>
      </c>
      <c r="N10" s="14">
        <f>[1]林地准备!AE12+[1]林地准备!AI12</f>
        <v>11812</v>
      </c>
      <c r="O10" s="14">
        <f>[1]造林!T11</f>
        <v>6562</v>
      </c>
      <c r="P10" s="14">
        <f>[1]造林!U11</f>
        <v>15958</v>
      </c>
      <c r="Q10" s="14">
        <f>ROUND((I10+H10)*0.04,0)</f>
        <v>5586</v>
      </c>
      <c r="R10" s="32">
        <f>Q10+I10+H10</f>
        <v>145242</v>
      </c>
      <c r="T10" s="33"/>
      <c r="U10" s="34"/>
    </row>
    <row r="11" ht="33" customHeight="1" spans="1:21">
      <c r="A11" s="15" t="s">
        <v>33</v>
      </c>
      <c r="B11" s="16"/>
      <c r="C11" s="17"/>
      <c r="D11" s="18"/>
      <c r="E11" s="18"/>
      <c r="F11" s="17"/>
      <c r="G11" s="19">
        <v>151.3</v>
      </c>
      <c r="H11" s="14">
        <f>[1]采伐!AC13</f>
        <v>28305</v>
      </c>
      <c r="I11" s="26"/>
      <c r="J11" s="26"/>
      <c r="K11" s="26"/>
      <c r="L11" s="26"/>
      <c r="M11" s="26"/>
      <c r="N11" s="26"/>
      <c r="O11" s="26"/>
      <c r="P11" s="27"/>
      <c r="Q11" s="23"/>
      <c r="R11" s="32">
        <f>Q11+I11+H11</f>
        <v>28305</v>
      </c>
      <c r="S11" s="35"/>
      <c r="T11" s="33"/>
      <c r="U11" s="34"/>
    </row>
    <row r="12" ht="33" customHeight="1" spans="1:18">
      <c r="A12" s="20" t="s">
        <v>34</v>
      </c>
      <c r="B12" s="21"/>
      <c r="C12" s="22"/>
      <c r="D12" s="14">
        <f>SUM(D5:D11)</f>
        <v>535.43</v>
      </c>
      <c r="E12" s="23">
        <f>SUM(E5:E11)</f>
        <v>476</v>
      </c>
      <c r="F12" s="23">
        <f>SUM(F5:F11)</f>
        <v>424</v>
      </c>
      <c r="G12" s="13">
        <f>SUM(G5:G11)</f>
        <v>2252.5</v>
      </c>
      <c r="H12" s="14">
        <f>SUM(H5:H11)</f>
        <v>486608</v>
      </c>
      <c r="I12" s="14">
        <f>SUM(I5:I11)</f>
        <v>361875</v>
      </c>
      <c r="J12" s="14">
        <f>SUM(J5:J11)</f>
        <v>69479</v>
      </c>
      <c r="K12" s="14">
        <f>SUM(K5:K11)</f>
        <v>23715</v>
      </c>
      <c r="L12" s="14">
        <f>SUM(L5:L11)</f>
        <v>97733</v>
      </c>
      <c r="M12" s="14">
        <f>SUM(M5:M11)</f>
        <v>41375</v>
      </c>
      <c r="N12" s="14">
        <f>SUM(N5:N11)</f>
        <v>11812</v>
      </c>
      <c r="O12" s="14">
        <f>SUM(O5:O11)</f>
        <v>39729</v>
      </c>
      <c r="P12" s="14">
        <f>SUM(P5:P11)</f>
        <v>78032</v>
      </c>
      <c r="Q12" s="32">
        <f>SUM(Q5:Q11)</f>
        <v>32808</v>
      </c>
      <c r="R12" s="32">
        <f>Q12+I12+H12</f>
        <v>881291</v>
      </c>
    </row>
    <row r="13" spans="17:17">
      <c r="Q13" s="35"/>
    </row>
    <row r="14" ht="45" customHeight="1" spans="1:18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</sheetData>
  <mergeCells count="10">
    <mergeCell ref="A1:R1"/>
    <mergeCell ref="B3:F3"/>
    <mergeCell ref="G3:H3"/>
    <mergeCell ref="I3:P3"/>
    <mergeCell ref="A11:C11"/>
    <mergeCell ref="A12:C12"/>
    <mergeCell ref="A14:R14"/>
    <mergeCell ref="A3:A4"/>
    <mergeCell ref="B5:B8"/>
    <mergeCell ref="R3:R4"/>
  </mergeCells>
  <pageMargins left="0.236111111111111" right="0.196527777777778" top="0" bottom="0" header="0.511811023622047" footer="0.511811023622047"/>
  <pageSetup paperSize="9" scale="84" orientation="landscape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绀香</cp:lastModifiedBy>
  <dcterms:created xsi:type="dcterms:W3CDTF">2024-09-13T09:23:26Z</dcterms:created>
  <dcterms:modified xsi:type="dcterms:W3CDTF">2024-09-13T09:23:44Z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A9A4B33D44F64945B51FE0B6F989C78A_11</vt:lpwstr>
  </property>
  <property fmtid="{D5CDD505-2E9C-101B-9397-08002B2CF9AE}" pid="3" name="KSOProductBuildVer">
    <vt:lpwstr>2052-12.1.0.18240</vt:lpwstr>
  </property>
</Properties>
</file>